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2\1 výzva\"/>
    </mc:Choice>
  </mc:AlternateContent>
  <xr:revisionPtr revIDLastSave="0" documentId="13_ncr:1_{96F3E5AC-F791-48B2-AED2-8B5F99E0052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O12" i="1"/>
  <c r="O13" i="1"/>
  <c r="R13" i="1"/>
  <c r="S13" i="1"/>
  <c r="H12" i="1"/>
  <c r="H13" i="1"/>
  <c r="O11" i="1"/>
  <c r="R11" i="1"/>
  <c r="H11" i="1"/>
  <c r="O10" i="1"/>
  <c r="R10" i="1"/>
  <c r="S10" i="1"/>
  <c r="H10" i="1"/>
  <c r="R9" i="1"/>
  <c r="S9" i="1"/>
  <c r="O9" i="1"/>
  <c r="H9" i="1"/>
  <c r="S12" i="1" l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<sst xmlns="http://schemas.openxmlformats.org/spreadsheetml/2006/main" count="65" uniqueCount="53">
  <si>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</si>
  <si>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</si>
  <si>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</si>
  <si>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</si>
  <si>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</si>
  <si>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</si>
  <si>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</si>
  <si>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</si>
  <si>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</si>
  <si>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</si>
  <si>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</si>
  <si>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</si>
  <si>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</si>
  <si>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</si>
  <si>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</si>
  <si>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</si>
  <si>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</si>
  <si>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</si>
  <si>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</si>
  <si>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</si>
  <si>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</si>
  <si>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</si>
  <si>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</si>
  <si>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</si>
  <si>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</si>
  <si>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</si>
  <si>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</si>
  <si>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</si>
  <si>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</si>
  <si>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</si>
  <si>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022 - 2023 (originální)</t>
  </si>
  <si>
    <t>sada</t>
  </si>
  <si>
    <t xml:space="preserve">Originální sada barevných tonerů CMY. Výtěžnost 20 000 stran / ks . Sada 3 ks barev. </t>
  </si>
  <si>
    <t>ks</t>
  </si>
  <si>
    <t>Originální toner. Výtěžnost 20 000 stran.</t>
  </si>
  <si>
    <t>Originální toner. Výtěžnost 12 000 stran.</t>
  </si>
  <si>
    <t>bal</t>
  </si>
  <si>
    <t>NE</t>
  </si>
  <si>
    <t>NTC - Bc. Martin Šafránek,
Tel.: 37763 4792</t>
  </si>
  <si>
    <t>Teslova 9, 
301 00 Plzeň,
Nové technologie – výzkumné centrum - Správa výzkumného centra</t>
  </si>
  <si>
    <t>CIV - Jana Malá,
Tel.: 735 715 995</t>
  </si>
  <si>
    <t>Univerzitní 2746/20, 
301 00 Plzeň,
Centrum informatizace a výpočetní techniky,
místnost UI 313</t>
  </si>
  <si>
    <t>KMM - Vladimíra Kopečná, 
Tel.: 722 808 664</t>
  </si>
  <si>
    <t>Univerzitní 22,  
301 00 Plzeň, 
Fakula strojní - Katedra materiálu a strojírenské metalurgie,
místnost UF 254</t>
  </si>
  <si>
    <t>Originální toner. Výtěžnost 30 000 stran.</t>
  </si>
  <si>
    <r>
      <t xml:space="preserve">Toner do tiskárny Kyocera TASKalfa 2553ci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</si>
  <si>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2553ci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</si>
  <si>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Kyocera TASKalfa 2553ci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</si>
  <si>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Tonery do tiskárny KYOCERA CS 4052ci KX - </t>
    </r>
    <r>
      <rPr>
        <b/>
        <sz val="11"/>
        <color theme="1"/>
        <rFont val="Calibri"/>
        <family val="2"/>
        <charset val="238"/>
        <scheme val="minor"/>
      </rPr>
      <t>barevné - C,M,Y</t>
    </r>
  </si>
  <si>
    <r>
      <t>Tonery do tiskárny KYOCERA CS 4052ci KX -</t>
    </r>
    <r>
      <rPr>
        <b/>
        <sz val="11"/>
        <color theme="1"/>
        <rFont val="Calibri"/>
        <family val="2"/>
        <charset val="238"/>
        <scheme val="minor"/>
      </rPr>
      <t xml:space="preserve"> black </t>
    </r>
  </si>
  <si>
    <r>
      <t xml:space="preserve">
Inkoustové náplně do tiskárny HP OfficeJet Pro 7740, balení po 4 ks;  </t>
    </r>
    <r>
      <rPr>
        <b/>
        <sz val="11"/>
        <color theme="1"/>
        <rFont val="Calibri"/>
        <family val="2"/>
        <charset val="238"/>
        <scheme val="minor"/>
      </rPr>
      <t>barva: cyan, magenta, yellow, black</t>
    </r>
  </si>
  <si>
    <t>Originální náplň. Výtěžnost: černý 1 000 stran, barevný 3x 700 stran.</t>
  </si>
  <si>
    <r>
      <t xml:space="preserve">Toner do tiskárny Kyocera TASKalfa 2553ci - </t>
    </r>
    <r>
      <rPr>
        <b/>
        <sz val="11"/>
        <color theme="1"/>
        <rFont val="Calibri"/>
        <family val="2"/>
        <charset val="238"/>
        <scheme val="minor"/>
      </rPr>
      <t>žlutý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</si>
</sst>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 vertical="center" wrapText="1" inden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left" vertical="center" wrapText="1" inden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62" zoomScaleNormal="62" workbookViewId="0">
      <selection activeCell="G3" sqref="G3:N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82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8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7" t="s">
        <v>30</v>
      </c>
      <c r="C1" s="11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29"/>
      <c r="H3" s="129"/>
      <c r="I3" s="129"/>
      <c r="J3" s="129"/>
      <c r="K3" s="129"/>
      <c r="L3" s="129"/>
      <c r="M3" s="129"/>
      <c r="N3" s="12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6" t="s">
        <v>8</v>
      </c>
      <c r="S6" s="66" t="s">
        <v>9</v>
      </c>
      <c r="T6" s="35" t="s">
        <v>26</v>
      </c>
      <c r="U6" s="35" t="s">
        <v>27</v>
      </c>
    </row>
    <row r="7" spans="2:21" ht="41.25" customHeight="1" thickTop="1" x14ac:dyDescent="0.25">
      <c r="B7" s="50">
        <v>1</v>
      </c>
      <c r="C7" s="100" t="s">
        <v>48</v>
      </c>
      <c r="D7" s="51">
        <v>4</v>
      </c>
      <c r="E7" s="52" t="s">
        <v>31</v>
      </c>
      <c r="F7" s="63" t="s">
        <v>32</v>
      </c>
      <c r="G7" s="140"/>
      <c r="H7" s="53" t="str">
        <f t="shared" ref="H7:H13" si="0">IF(P7&gt;1999,"ANO","NE")</f>
        <v>ANO</v>
      </c>
      <c r="I7" s="105" t="s">
        <v>28</v>
      </c>
      <c r="J7" s="107" t="s">
        <v>37</v>
      </c>
      <c r="K7" s="135"/>
      <c r="L7" s="112" t="s">
        <v>38</v>
      </c>
      <c r="M7" s="112" t="s">
        <v>39</v>
      </c>
      <c r="N7" s="130">
        <v>21</v>
      </c>
      <c r="O7" s="54">
        <f>D7*P7</f>
        <v>40000</v>
      </c>
      <c r="P7" s="55">
        <v>10000</v>
      </c>
      <c r="Q7" s="146"/>
      <c r="R7" s="56">
        <f>D7*Q7</f>
        <v>0</v>
      </c>
      <c r="S7" s="57" t="str">
        <f t="shared" ref="S7" si="1">IF(ISNUMBER(Q7), IF(Q7&gt;P7,"NEVYHOVUJE","VYHOVUJE")," ")</f>
        <v xml:space="preserve"> </v>
      </c>
      <c r="T7" s="113"/>
      <c r="U7" s="113" t="s">
        <v>10</v>
      </c>
    </row>
    <row r="8" spans="2:21" ht="41.25" customHeight="1" thickBot="1" x14ac:dyDescent="0.3">
      <c r="B8" s="59">
        <v>2</v>
      </c>
      <c r="C8" s="101" t="s">
        <v>49</v>
      </c>
      <c r="D8" s="60">
        <v>8</v>
      </c>
      <c r="E8" s="61" t="s">
        <v>33</v>
      </c>
      <c r="F8" s="101" t="s">
        <v>44</v>
      </c>
      <c r="G8" s="141"/>
      <c r="H8" s="67" t="str">
        <f t="shared" si="0"/>
        <v>ANO</v>
      </c>
      <c r="I8" s="106"/>
      <c r="J8" s="108"/>
      <c r="K8" s="136"/>
      <c r="L8" s="108"/>
      <c r="M8" s="108"/>
      <c r="N8" s="131"/>
      <c r="O8" s="68">
        <f t="shared" ref="O8:O13" si="2">D8*P8</f>
        <v>20000</v>
      </c>
      <c r="P8" s="62">
        <v>2500</v>
      </c>
      <c r="Q8" s="147"/>
      <c r="R8" s="69">
        <f t="shared" ref="R8" si="3">D8*Q8</f>
        <v>0</v>
      </c>
      <c r="S8" s="70" t="str">
        <f t="shared" ref="S8" si="4">IF(ISNUMBER(Q8), IF(Q8&gt;P8,"NEVYHOVUJE","VYHOVUJE")," ")</f>
        <v xml:space="preserve"> </v>
      </c>
      <c r="T8" s="114"/>
      <c r="U8" s="114"/>
    </row>
    <row r="9" spans="2:21" ht="41.25" customHeight="1" x14ac:dyDescent="0.25">
      <c r="B9" s="82">
        <v>3</v>
      </c>
      <c r="C9" s="102" t="s">
        <v>45</v>
      </c>
      <c r="D9" s="83">
        <v>3</v>
      </c>
      <c r="E9" s="84" t="s">
        <v>33</v>
      </c>
      <c r="F9" s="85" t="s">
        <v>34</v>
      </c>
      <c r="G9" s="142"/>
      <c r="H9" s="86" t="str">
        <f t="shared" si="0"/>
        <v>NE</v>
      </c>
      <c r="I9" s="109" t="s">
        <v>28</v>
      </c>
      <c r="J9" s="109" t="s">
        <v>37</v>
      </c>
      <c r="K9" s="137"/>
      <c r="L9" s="109" t="s">
        <v>40</v>
      </c>
      <c r="M9" s="109" t="s">
        <v>41</v>
      </c>
      <c r="N9" s="133">
        <v>21</v>
      </c>
      <c r="O9" s="87">
        <f t="shared" si="2"/>
        <v>4200</v>
      </c>
      <c r="P9" s="88">
        <v>1400</v>
      </c>
      <c r="Q9" s="148"/>
      <c r="R9" s="89">
        <f t="shared" ref="R9" si="5">D9*Q9</f>
        <v>0</v>
      </c>
      <c r="S9" s="90" t="str">
        <f t="shared" ref="S9" si="6">IF(ISNUMBER(Q9), IF(Q9&gt;P9,"NEVYHOVUJE","VYHOVUJE")," ")</f>
        <v xml:space="preserve"> </v>
      </c>
      <c r="T9" s="115"/>
      <c r="U9" s="115" t="s">
        <v>10</v>
      </c>
    </row>
    <row r="10" spans="2:21" ht="41.25" customHeight="1" x14ac:dyDescent="0.25">
      <c r="B10" s="42">
        <v>4</v>
      </c>
      <c r="C10" s="103" t="s">
        <v>46</v>
      </c>
      <c r="D10" s="43">
        <v>1</v>
      </c>
      <c r="E10" s="44" t="s">
        <v>33</v>
      </c>
      <c r="F10" s="64" t="s">
        <v>35</v>
      </c>
      <c r="G10" s="143"/>
      <c r="H10" s="45" t="str">
        <f t="shared" si="0"/>
        <v>ANO</v>
      </c>
      <c r="I10" s="110"/>
      <c r="J10" s="110"/>
      <c r="K10" s="136"/>
      <c r="L10" s="106"/>
      <c r="M10" s="106"/>
      <c r="N10" s="131"/>
      <c r="O10" s="46">
        <f t="shared" si="2"/>
        <v>2200</v>
      </c>
      <c r="P10" s="47">
        <v>2200</v>
      </c>
      <c r="Q10" s="149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14"/>
      <c r="U10" s="114"/>
    </row>
    <row r="11" spans="2:21" ht="41.25" customHeight="1" x14ac:dyDescent="0.25">
      <c r="B11" s="42">
        <v>5</v>
      </c>
      <c r="C11" s="103" t="s">
        <v>47</v>
      </c>
      <c r="D11" s="43">
        <v>1</v>
      </c>
      <c r="E11" s="44" t="s">
        <v>33</v>
      </c>
      <c r="F11" s="64" t="s">
        <v>35</v>
      </c>
      <c r="G11" s="143"/>
      <c r="H11" s="45" t="str">
        <f t="shared" si="0"/>
        <v>ANO</v>
      </c>
      <c r="I11" s="110"/>
      <c r="J11" s="110"/>
      <c r="K11" s="136"/>
      <c r="L11" s="106"/>
      <c r="M11" s="106"/>
      <c r="N11" s="131"/>
      <c r="O11" s="46">
        <f t="shared" si="2"/>
        <v>2200</v>
      </c>
      <c r="P11" s="47">
        <v>2200</v>
      </c>
      <c r="Q11" s="149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14"/>
      <c r="U11" s="114"/>
    </row>
    <row r="12" spans="2:21" ht="41.25" customHeight="1" thickBot="1" x14ac:dyDescent="0.3">
      <c r="B12" s="91">
        <v>6</v>
      </c>
      <c r="C12" s="139" t="s">
        <v>52</v>
      </c>
      <c r="D12" s="92">
        <v>1</v>
      </c>
      <c r="E12" s="93" t="s">
        <v>33</v>
      </c>
      <c r="F12" s="94" t="s">
        <v>35</v>
      </c>
      <c r="G12" s="144"/>
      <c r="H12" s="95" t="str">
        <f t="shared" si="0"/>
        <v>ANO</v>
      </c>
      <c r="I12" s="111"/>
      <c r="J12" s="111"/>
      <c r="K12" s="138"/>
      <c r="L12" s="132"/>
      <c r="M12" s="132"/>
      <c r="N12" s="134"/>
      <c r="O12" s="96">
        <f t="shared" si="2"/>
        <v>2200</v>
      </c>
      <c r="P12" s="97">
        <v>2200</v>
      </c>
      <c r="Q12" s="150"/>
      <c r="R12" s="98">
        <f t="shared" ref="R12:R13" si="11">D12*Q12</f>
        <v>0</v>
      </c>
      <c r="S12" s="99" t="str">
        <f t="shared" ref="S12:S13" si="12">IF(ISNUMBER(Q12), IF(Q12&gt;P12,"NEVYHOVUJE","VYHOVUJE")," ")</f>
        <v xml:space="preserve"> </v>
      </c>
      <c r="T12" s="116"/>
      <c r="U12" s="116"/>
    </row>
    <row r="13" spans="2:21" ht="108" customHeight="1" thickBot="1" x14ac:dyDescent="0.3">
      <c r="B13" s="71">
        <v>7</v>
      </c>
      <c r="C13" s="104" t="s">
        <v>50</v>
      </c>
      <c r="D13" s="72">
        <v>1</v>
      </c>
      <c r="E13" s="73" t="s">
        <v>36</v>
      </c>
      <c r="F13" s="104" t="s">
        <v>51</v>
      </c>
      <c r="G13" s="145"/>
      <c r="H13" s="74" t="str">
        <f t="shared" si="0"/>
        <v>ANO</v>
      </c>
      <c r="I13" s="75" t="s">
        <v>28</v>
      </c>
      <c r="J13" s="75" t="s">
        <v>37</v>
      </c>
      <c r="K13" s="76"/>
      <c r="L13" s="75" t="s">
        <v>42</v>
      </c>
      <c r="M13" s="75" t="s">
        <v>43</v>
      </c>
      <c r="N13" s="77">
        <v>21</v>
      </c>
      <c r="O13" s="78">
        <f t="shared" si="2"/>
        <v>2500</v>
      </c>
      <c r="P13" s="79">
        <v>2500</v>
      </c>
      <c r="Q13" s="151"/>
      <c r="R13" s="80">
        <f t="shared" si="11"/>
        <v>0</v>
      </c>
      <c r="S13" s="81" t="str">
        <f t="shared" si="12"/>
        <v xml:space="preserve"> </v>
      </c>
      <c r="T13" s="73"/>
      <c r="U13" s="73" t="s">
        <v>11</v>
      </c>
    </row>
    <row r="14" spans="2:21" ht="16.5" thickTop="1" thickBot="1" x14ac:dyDescent="0.3">
      <c r="C14"/>
      <c r="D14"/>
      <c r="E14"/>
      <c r="F14"/>
      <c r="G14"/>
      <c r="H14"/>
      <c r="I14"/>
      <c r="J14"/>
      <c r="N14"/>
      <c r="O14"/>
      <c r="R14" s="41"/>
    </row>
    <row r="15" spans="2:21" ht="60.75" customHeight="1" thickTop="1" thickBot="1" x14ac:dyDescent="0.3">
      <c r="B15" s="124" t="s">
        <v>15</v>
      </c>
      <c r="C15" s="125"/>
      <c r="D15" s="125"/>
      <c r="E15" s="125"/>
      <c r="F15" s="125"/>
      <c r="G15" s="125"/>
      <c r="H15" s="65"/>
      <c r="I15" s="25"/>
      <c r="J15" s="25"/>
      <c r="K15" s="25"/>
      <c r="L15" s="11"/>
      <c r="M15" s="11"/>
      <c r="N15" s="26"/>
      <c r="O15" s="26"/>
      <c r="P15" s="27" t="s">
        <v>12</v>
      </c>
      <c r="Q15" s="126" t="s">
        <v>13</v>
      </c>
      <c r="R15" s="127"/>
      <c r="S15" s="128"/>
      <c r="T15" s="20"/>
      <c r="U15" s="28"/>
    </row>
    <row r="16" spans="2:21" ht="33.75" customHeight="1" thickTop="1" thickBot="1" x14ac:dyDescent="0.3">
      <c r="B16" s="119" t="s">
        <v>16</v>
      </c>
      <c r="C16" s="120"/>
      <c r="D16" s="120"/>
      <c r="E16" s="120"/>
      <c r="F16" s="120"/>
      <c r="G16" s="120"/>
      <c r="H16" s="34"/>
      <c r="I16" s="29"/>
      <c r="L16" s="9"/>
      <c r="M16" s="9"/>
      <c r="N16" s="30"/>
      <c r="O16" s="30"/>
      <c r="P16" s="31">
        <f>SUM(O7:O13)</f>
        <v>73300</v>
      </c>
      <c r="Q16" s="121">
        <f>SUM(R7:R13)</f>
        <v>0</v>
      </c>
      <c r="R16" s="122"/>
      <c r="S16" s="123"/>
    </row>
    <row r="17" spans="2:3" ht="14.25" customHeight="1" thickTop="1" x14ac:dyDescent="0.25"/>
    <row r="18" spans="2:3" ht="14.25" customHeight="1" x14ac:dyDescent="0.25">
      <c r="B18" s="37"/>
    </row>
    <row r="19" spans="2:3" ht="14.25" customHeight="1" x14ac:dyDescent="0.25">
      <c r="B19" s="38"/>
      <c r="C19" s="37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rYaQdSnL2dj9t9GY0HPXTnfsZnL2iCrhFN2oWgU8/WTADRFym+jutsC398BlhXAgc4LTMSWPygmH3wLrS61/GQ==" saltValue="fbyz6hkIzwWwIlVyOQfzZw==" spinCount="100000" sheet="1" objects="1" scenarios="1"/>
  <mergeCells count="22">
    <mergeCell ref="B1:C1"/>
    <mergeCell ref="B16:G16"/>
    <mergeCell ref="Q16:S16"/>
    <mergeCell ref="B15:G15"/>
    <mergeCell ref="Q15:S15"/>
    <mergeCell ref="G3:N3"/>
    <mergeCell ref="N7:N8"/>
    <mergeCell ref="M9:M12"/>
    <mergeCell ref="N9:N12"/>
    <mergeCell ref="M7:M8"/>
    <mergeCell ref="L9:L12"/>
    <mergeCell ref="L7:L8"/>
    <mergeCell ref="K7:K8"/>
    <mergeCell ref="K9:K12"/>
    <mergeCell ref="I9:I12"/>
    <mergeCell ref="I7:I8"/>
    <mergeCell ref="J7:J8"/>
    <mergeCell ref="J9:J12"/>
    <mergeCell ref="U7:U8"/>
    <mergeCell ref="T7:T8"/>
    <mergeCell ref="U9:U12"/>
    <mergeCell ref="T9:T12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2023-05-16T11:27:12Z</cp:lastPrinted>
  <dcterms:created xsi:type="dcterms:W3CDTF">2014-03-05T12:43:32Z</dcterms:created>
  <dcterms:modified xsi:type="dcterms:W3CDTF">2023-05-16T11:42:42Z</dcterms:modified>
</cp:coreProperties>
</file>